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III_3935" sheetId="2" r:id="rId2"/>
  </sheets>
  <definedNames/>
  <calcPr/>
  <webPublishing/>
</workbook>
</file>

<file path=xl/sharedStrings.xml><?xml version="1.0" encoding="utf-8"?>
<sst xmlns="http://schemas.openxmlformats.org/spreadsheetml/2006/main" count="298" uniqueCount="138">
  <si>
    <t>Firma: Správa a údržba silnic Jihomoravského kraje, příspěvková organizace kraje</t>
  </si>
  <si>
    <t>Rekapitulace ceny</t>
  </si>
  <si>
    <t>Stavba: III/3935 - a III/3939 Nová Ves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</si>
  <si>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</si>
  <si>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</si>
  <si>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</si>
  <si>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</si>
  <si>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</si>
  <si>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</si>
  <si>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</si>
  <si>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</si>
  <si>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</si>
  <si>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</si>
  <si>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</si>
  <si>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</si>
  <si>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III/3935</t>
  </si>
  <si>
    <t>a III/3939 Nová Ves</t>
  </si>
  <si>
    <t>O</t>
  </si>
  <si>
    <t>Rozpočet:</t>
  </si>
  <si>
    <t>0,00</t>
  </si>
  <si>
    <t>15,00</t>
  </si>
  <si>
    <t>21,00</t>
  </si>
  <si>
    <t>3</t>
  </si>
  <si>
    <t>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</si>
  <si>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</si>
  <si>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</si>
  <si>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</si>
  <si>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</si>
  <si>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</si>
  <si>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</si>
  <si>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</si>
  <si>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</si>
  <si>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</si>
  <si>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</si>
  <si>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</si>
  <si>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</si>
  <si>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</si>
  <si>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</si>
  <si>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</si>
  <si>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</si>
  <si>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</si>
  <si>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</si>
  <si>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</si>
  <si>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</si>
  <si>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00003</t>
  </si>
  <si>
    <t>R</t>
  </si>
  <si>
    <t>Zřízení a odstranění zařízení staveniště - popsáno v obchodních podmínkách</t>
  </si>
  <si>
    <t>KPL</t>
  </si>
  <si>
    <t>PP</t>
  </si>
  <si>
    <t/>
  </si>
  <si>
    <t>VV</t>
  </si>
  <si>
    <t>TS</t>
  </si>
  <si>
    <t>00014</t>
  </si>
  <si>
    <t>Zajištění provedení a výstupů veškerých zkoušek a revizí - popsáno v obchodních podmínkách, technických podmínkách a normách ČSN</t>
  </si>
  <si>
    <t>02710</t>
  </si>
  <si>
    <t>POMOC PRÁCE - ZAJIŠTĚNÍ, ZŘÍZENÍ, ODSTRANĚNÍ DOPRAVNÍHO ZNAČENÍ</t>
  </si>
  <si>
    <t>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včetně všech potřebných povolení k uzavírce. 
Vše v režii zhotovitele.</t>
  </si>
  <si>
    <t>zahrnuje veškeré náklady spojené s objednatelem požadovanými zařízeními</t>
  </si>
  <si>
    <t>029113</t>
  </si>
  <si>
    <t>OSTATNÍ POŽADAVKY - GEODETICKÉ ZAMĚŘENÍ - CELKY</t>
  </si>
  <si>
    <t>Geodetické zaměření stavby - popsáno v obchodních podmínkách</t>
  </si>
  <si>
    <t>zahrnuje veškeré náklady spojené s objednatelem požadovanými pracemi</t>
  </si>
  <si>
    <t>Zemní práce</t>
  </si>
  <si>
    <t>113154363</t>
  </si>
  <si>
    <t>Frézování živičného krytu tl 50 mm pl do 10000 m2 s překážkami v trase</t>
  </si>
  <si>
    <t>M2</t>
  </si>
  <si>
    <t>Frézování živičného podkladu nebo krytu  
  s naložením na dopravní prostředek 
    plochy přes 1 000 do 10 000 m2 
    s překážkami v trase 
    tloušťky vrstvy 
      50 mm</t>
  </si>
  <si>
    <t>(383,5+128+110+180)*4+(260,5)*3,25=4 052,625 [A] 
(383,5+128+110+180)*5,8+(262,5)*4,8=5 908,700 [B] 
A+B=9 961,325 [C] 
š.kr.komunikace 8,0m stoka 
š.kr.komunikace 6,5m stoka A7 
š.kr.komunikace 6,5m - 8,5 m proměnná stoka A5          
 jízdní pruh 3,25 - 4 m 
š.rýhy 1,1 - 1,7 - 2,2 - 2,8 - 3,5 - 4 m</t>
  </si>
  <si>
    <t>Poznámky: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</si>
  <si>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113154364</t>
  </si>
  <si>
    <t>Frézování živičného krytu tl 80 mm pl do 10000 m2 s překážkami v trase</t>
  </si>
  <si>
    <t>Frézování živičného podkladu nebo krytu  
  s naložením na dopravní prostředek 
    plochy přes 1 000 do 10 000 m2 
    s překážkami v trase 
    tloušťky vrstvy 
      100 mm</t>
  </si>
  <si>
    <t>((383,5+128+110+180)*5,8+(262,5)*4,8)*0,1=590,870 [A]</t>
  </si>
  <si>
    <t>Komunikace</t>
  </si>
  <si>
    <t>7</t>
  </si>
  <si>
    <t>565165111</t>
  </si>
  <si>
    <t>Asfaltový beton vrstva podkladní ACP 16 (obalované kamenivo OKS) tl 80</t>
  </si>
  <si>
    <t>Asfaltový beton vrstva podkladní ACP 16 (obalované kamenivo střednězrnné - OKS)   
  s rozprostřením a zhutněním  
    v pruhu šířky přes 1,5 do 3 m, po zhutnění  
      tl. 80 mm</t>
  </si>
  <si>
    <t>Poznámky:  
1. Cenami 565 1.-510 lze oceňovat např. chodníky, úzké cesty a vjezdy v pruhu šířky do 1,5 m  
    jakékoliv délky a jednotlivé plochy velikosti do 10 m2.  
2. ČSN EN 13108-1 připouští pro ACP 16 pouze tl. 50 až 80 mm.</t>
  </si>
  <si>
    <t>8</t>
  </si>
  <si>
    <t>573111112</t>
  </si>
  <si>
    <t>Postřik živičný infiltrační s posypem z asfaltu množství 1 kg/m2</t>
  </si>
  <si>
    <t>Postřik infiltrační PI z asfaltu silničního 
  s posypem kamenivem, v množství 
    1,00 kg/m2</t>
  </si>
  <si>
    <t>573211107</t>
  </si>
  <si>
    <t>Postřik živičný spojovací z asfaltu v množství 0,30 kg/m2</t>
  </si>
  <si>
    <t>Postřik spojovací PS  
  bez posypu kamenivem  
    z asfaltu silničního, v množství  
      0,30 kg/m2</t>
  </si>
  <si>
    <t>(383,5+128+110+180)*4+(260,5)*3,25=4 052,625 [A] 
(383,5+128+110+180)*5,8+(262,5)*4,8=5 908,700 [B] 
A+B=9 961,325 [C]</t>
  </si>
  <si>
    <t>577144141</t>
  </si>
  <si>
    <t>Asfaltový beton vrstva obrusná ACO 11 (ABS) tř. I tl 50 mm</t>
  </si>
  <si>
    <t>Asfaltový beton vrstva obrusná ACO 11 (ABS)   
  s rozprostřením a se zhutněním  
    z modifikovaného asfaltu  
    v pruhu šířky přes 3 m, po zhutnění  
      tl. 50 mm</t>
  </si>
  <si>
    <t>(383,5+128+110+180)*4+(260,5)*3,25=4 052,625 [A]</t>
  </si>
  <si>
    <t>Poznámky:  
1. Cenami 577 1.-40 lze oceňovat např. chodníky, úzké cesty a vjezdy v pruhu šířky do 1,5 m  
    jakékoliv délky a jednotlivé plochy velikosti do 10 m2.  
2. ČSN EN 13108-1 připouští pro ACO 11 pouze tl. 35 až 50 mm.</t>
  </si>
  <si>
    <t>11</t>
  </si>
  <si>
    <t>577145132</t>
  </si>
  <si>
    <t>Asfaltový beton vrstva ložní ACL 16 (ABH) tl 50 mm</t>
  </si>
  <si>
    <t>Asfaltový beton vrstva ložní ACL 16 (ABH)  
  s rozprostřením a zhutněním 
    z modifikovaného asfaltu 
   po zhutnění 
      tl. 50 mm</t>
  </si>
  <si>
    <t>(383,5+128+110+180)*5,8+(262,5)*4,8=5 908,700 [A]</t>
  </si>
  <si>
    <t>Poznámky:  
1. Cenami 577 1.-50 lze oceňovat např. chodníky, úzké cesty a vjezdy v pruhu šířky do 1,5 m  
    jakékoliv délky a jednotlivé plochy velikosti do 10 m2.  
2. ČSN EN 13108-1 připouští pro ACL 16 pouze tl. 50 až 70 mm.</t>
  </si>
  <si>
    <t>Ostatní konstrukce a práce</t>
  </si>
  <si>
    <t>12</t>
  </si>
  <si>
    <t>919122111</t>
  </si>
  <si>
    <t>Těsnění spár zálivkou za tepla pro komůrky š 10 mm hl 20 mm s těsnicím profilem</t>
  </si>
  <si>
    <t>M</t>
  </si>
  <si>
    <t>Utěsnění dilatačních spár zálivkou za tepla   
  v cementobetonovém nebo živičném krytu včetně adhezního nátěru  
    s těsnicím profilem pod zálivkou, pro komůrky  
    šířky 10 mm, hloubky  
      20 mm</t>
  </si>
  <si>
    <t>220=220,000 [A]</t>
  </si>
  <si>
    <t>Poznámky:  
1. V cenách jsou započteny i náklady na vyčištění spár před těsněním a zalitím a náklady na  
    impregnaci, těsnění a zalití spár včetně dodání hmot.</t>
  </si>
  <si>
    <t>13</t>
  </si>
  <si>
    <t>919735111</t>
  </si>
  <si>
    <t>Řezání stávajícího živičného krytu hl do 50 mm</t>
  </si>
  <si>
    <t>Řezání stávajícího živičného krytu nebo podkladu   
  hloubky  
    do 50 mm</t>
  </si>
  <si>
    <t>Poznámky:  
1. V cenách jsou započteny i náklady na spotřebu vody.</t>
  </si>
  <si>
    <t>14</t>
  </si>
  <si>
    <t>938908411</t>
  </si>
  <si>
    <t>Čištění vozovek splachováním vodou</t>
  </si>
  <si>
    <t>Čištění vozovek  
  splachováním vodou povrchu podkladu nebo krytu  
    živičného, betonového nebo dlážděného</t>
  </si>
  <si>
    <t>Poznámky: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</si>
  <si>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15</t>
  </si>
  <si>
    <t>997221551</t>
  </si>
  <si>
    <t>Vodorovná doprava suti ze sypkých materiálů do 1 km</t>
  </si>
  <si>
    <t>T</t>
  </si>
  <si>
    <t>Vodorovná doprava suti   
  bez naložení, ale se složením a s hrubým urovnáním  
    ze sypkých materiálů, na vzdálenost  
      do 1 km</t>
  </si>
  <si>
    <t>((383,5+128+110+180)*4+(260,5)*3,25)*0,05*2,5=506,578 [A] 
((383,5+128+110+180)*5,8+(262,5)*4,8)*0,05*2,5=738,588 [B] 
(590,87*0,08*2,5)*0,08*2,5=23,635 [C] 
A+B+C=1 268,801 [D]</t>
  </si>
  <si>
    <t>Poznámky: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t>
  </si>
  <si>
    <t>16</t>
  </si>
  <si>
    <t>997221559</t>
  </si>
  <si>
    <t>Příplatek ZKD 1 km u vodorovné dopravy suti ze sypkých materiálů</t>
  </si>
  <si>
    <t>Vodorovná doprava suti   
  bez naložení, ale se složením a s hrubým urovnáním  
    Příplatek k ceně  
      za každý další i započatý 1 km přes 1 km</t>
  </si>
  <si>
    <t>((383,5+128+110+180)*4+(260,5)*3,25)*0,05*2,5=506,578 [E] 
506,578*19=9 624,982 [F] 
((383,5+128+110+180)*5,8+(262,5)*4,8)*0,05*2,5=738,588 [B] 
738,588*19=14 033,172 [G] 
(590,87*0,08*2,5)*0,08*2,5=23,635 [C] 
23,635*19=449,065 [H] 
F+G+H=24 107,219 [I]</t>
  </si>
  <si>
    <t>17</t>
  </si>
  <si>
    <t>997221611</t>
  </si>
  <si>
    <t>Nakládání suti na dopravní prostředky pro vodorovnou dopravu</t>
  </si>
  <si>
    <t>Nakládání na dopravní prostředky   
  pro vodorovnou dopravu  
    suti</t>
  </si>
  <si>
    <t>Poznámky:  
1. Ceny lze použít i pro překládání při lomené dopravě.  
2. Ceny nelze použít při dopravě po železnici, po vodě nebo neobvyklými dopravními prostředky.</t>
  </si>
  <si>
    <t>18</t>
  </si>
  <si>
    <t>997221875</t>
  </si>
  <si>
    <t>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</si>
  <si>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</si>
  <si>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Poznámky:  
1. Ceny uvedené v souboru cen je doporučeno upravit podle aktuálních cen místně příslušné skládky  
    odpadů.  
2. Uložení odpadů neuvedených v souboru cen se oceňuje individuálně.</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</si>
</sst>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15</v>
      </c>
      <c s="20" t="s">
        <v>16</v>
      </c>
      <c s="21">
        <f>III_3935!I3</f>
      </c>
      <c s="21">
        <f>III_3935!O2</f>
      </c>
      <c s="21">
        <f>C10+D10</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0+O8+O25+O34+O55</f>
      </c>
      <c t="s">
        <v>22</v>
      </c>
    </row>
    <row r="3" spans="1:16" ht="15" customHeight="1">
      <c r="A3" t="s">
        <v>12</v>
      </c>
      <c s="12" t="s">
        <v>14</v>
      </c>
      <c s="13" t="s">
        <v>15</v>
      </c>
      <c s="1"/>
      <c s="14" t="s">
        <v>16</v>
      </c>
      <c s="1"/>
      <c s="9"/>
      <c s="8" t="s">
        <v>15</v>
      </c>
      <c s="42">
        <f>0+I8+I25+I34+I55</f>
      </c>
      <c r="O3" t="s">
        <v>19</v>
      </c>
      <c t="s">
        <v>23</v>
      </c>
    </row>
    <row r="4" spans="1:16" ht="15" customHeight="1">
      <c r="A4" t="s">
        <v>17</v>
      </c>
      <c s="16" t="s">
        <v>18</v>
      </c>
      <c s="17" t="s">
        <v>15</v>
      </c>
      <c s="6"/>
      <c s="18" t="s">
        <v>16</v>
      </c>
      <c s="6"/>
      <c s="6"/>
      <c s="19"/>
      <c s="19"/>
      <c r="O4" t="s">
        <v>20</v>
      </c>
      <c t="s">
        <v>23</v>
      </c>
    </row>
    <row r="5" spans="1:16" ht="12.75" customHeight="1">
      <c r="A5" s="15" t="s">
        <v>24</v>
      </c>
      <c s="15" t="s">
        <v>26</v>
      </c>
      <c s="15" t="s">
        <v>28</v>
      </c>
      <c s="15" t="s">
        <v>29</v>
      </c>
      <c s="15" t="s">
        <v>30</v>
      </c>
      <c s="15" t="s">
        <v>32</v>
      </c>
      <c s="15" t="s">
        <v>34</v>
      </c>
      <c s="15" t="s">
        <v>36</v>
      </c>
      <c s="15"/>
      <c r="O5" t="s">
        <v>21</v>
      </c>
      <c t="s">
        <v>23</v>
      </c>
    </row>
    <row r="6" spans="1:9" ht="12.75" customHeight="1">
      <c r="A6" s="15"/>
      <c s="15"/>
      <c s="15"/>
      <c s="15"/>
      <c s="15"/>
      <c s="15"/>
      <c s="15"/>
      <c s="15" t="s">
        <v>37</v>
      </c>
      <c s="15" t="s">
        <v>39</v>
      </c>
    </row>
    <row r="7" spans="1:9" ht="12.75" customHeight="1">
      <c r="A7" s="15" t="s">
        <v>25</v>
      </c>
      <c s="15" t="s">
        <v>27</v>
      </c>
      <c s="15" t="s">
        <v>23</v>
      </c>
      <c s="15" t="s">
        <v>22</v>
      </c>
      <c s="15" t="s">
        <v>31</v>
      </c>
      <c s="15" t="s">
        <v>33</v>
      </c>
      <c s="15" t="s">
        <v>35</v>
      </c>
      <c s="15" t="s">
        <v>38</v>
      </c>
      <c s="15" t="s">
        <v>40</v>
      </c>
    </row>
    <row r="8" spans="1:18" ht="12.75" customHeight="1">
      <c r="A8" s="19" t="s">
        <v>41</v>
      </c>
      <c s="19"/>
      <c s="26" t="s">
        <v>25</v>
      </c>
      <c s="19"/>
      <c s="27" t="s">
        <v>42</v>
      </c>
      <c s="19"/>
      <c s="19"/>
      <c s="19"/>
      <c s="28">
        <f>0+Q8</f>
      </c>
      <c r="O8">
        <f>0+R8</f>
      </c>
      <c r="Q8">
        <f>0+I9+I13+I17+I21</f>
      </c>
      <c>
        <f>0+O9+O13+O17+O21</f>
      </c>
    </row>
    <row r="9" spans="1:16" ht="12.75">
      <c r="A9" s="25" t="s">
        <v>43</v>
      </c>
      <c s="29" t="s">
        <v>27</v>
      </c>
      <c s="29" t="s">
        <v>44</v>
      </c>
      <c s="25" t="s">
        <v>45</v>
      </c>
      <c s="30" t="s">
        <v>46</v>
      </c>
      <c s="31" t="s">
        <v>47</v>
      </c>
      <c s="32">
        <v>1</v>
      </c>
      <c s="33">
        <v>0</v>
      </c>
      <c s="34">
        <f>ROUND(ROUND(H9,2)*ROUND(G9,3),2)</f>
      </c>
      <c r="O9">
        <f>(I9*21)/100</f>
      </c>
      <c t="s">
        <v>23</v>
      </c>
    </row>
    <row r="10" spans="1:5" ht="12.75">
      <c r="A10" s="35" t="s">
        <v>48</v>
      </c>
      <c r="E10" s="36" t="s">
        <v>49</v>
      </c>
    </row>
    <row r="11" spans="1:5" ht="12.75">
      <c r="A11" s="37" t="s">
        <v>50</v>
      </c>
      <c r="E11" s="38" t="s">
        <v>49</v>
      </c>
    </row>
    <row r="12" spans="1:5" ht="12.75">
      <c r="A12" t="s">
        <v>51</v>
      </c>
      <c r="E12" s="36" t="s">
        <v>49</v>
      </c>
    </row>
    <row r="13" spans="1:16" ht="25.5">
      <c r="A13" s="25" t="s">
        <v>43</v>
      </c>
      <c s="29" t="s">
        <v>23</v>
      </c>
      <c s="29" t="s">
        <v>52</v>
      </c>
      <c s="25" t="s">
        <v>45</v>
      </c>
      <c s="30" t="s">
        <v>53</v>
      </c>
      <c s="31" t="s">
        <v>47</v>
      </c>
      <c s="32">
        <v>1</v>
      </c>
      <c s="33">
        <v>0</v>
      </c>
      <c s="34">
        <f>ROUND(ROUND(H13,2)*ROUND(G13,3),2)</f>
      </c>
      <c r="O13">
        <f>(I13*21)/100</f>
      </c>
      <c t="s">
        <v>23</v>
      </c>
    </row>
    <row r="14" spans="1:5" ht="12.75">
      <c r="A14" s="35" t="s">
        <v>48</v>
      </c>
      <c r="E14" s="36" t="s">
        <v>49</v>
      </c>
    </row>
    <row r="15" spans="1:5" ht="12.75">
      <c r="A15" s="37" t="s">
        <v>50</v>
      </c>
      <c r="E15" s="38" t="s">
        <v>49</v>
      </c>
    </row>
    <row r="16" spans="1:5" ht="12.75">
      <c r="A16" t="s">
        <v>51</v>
      </c>
      <c r="E16" s="36" t="s">
        <v>49</v>
      </c>
    </row>
    <row r="17" spans="1:16" ht="12.75">
      <c r="A17" s="25" t="s">
        <v>43</v>
      </c>
      <c s="29" t="s">
        <v>22</v>
      </c>
      <c s="29" t="s">
        <v>54</v>
      </c>
      <c s="25" t="s">
        <v>49</v>
      </c>
      <c s="30" t="s">
        <v>55</v>
      </c>
      <c s="31" t="s">
        <v>47</v>
      </c>
      <c s="32">
        <v>1</v>
      </c>
      <c s="33">
        <v>0</v>
      </c>
      <c s="34">
        <f>ROUND(ROUND(H17,2)*ROUND(G17,3),2)</f>
      </c>
      <c r="O17">
        <f>(I17*21)/100</f>
      </c>
      <c t="s">
        <v>23</v>
      </c>
    </row>
    <row r="18" spans="1:5" ht="127.5">
      <c r="A18" s="35" t="s">
        <v>48</v>
      </c>
      <c r="E18" s="36" t="s">
        <v>56</v>
      </c>
    </row>
    <row r="19" spans="1:5" ht="12.75">
      <c r="A19" s="37" t="s">
        <v>50</v>
      </c>
      <c r="E19" s="38" t="s">
        <v>49</v>
      </c>
    </row>
    <row r="20" spans="1:5" ht="12.75">
      <c r="A20" t="s">
        <v>51</v>
      </c>
      <c r="E20" s="36" t="s">
        <v>57</v>
      </c>
    </row>
    <row r="21" spans="1:16" ht="12.75">
      <c r="A21" s="25" t="s">
        <v>43</v>
      </c>
      <c s="29" t="s">
        <v>31</v>
      </c>
      <c s="29" t="s">
        <v>58</v>
      </c>
      <c s="25" t="s">
        <v>49</v>
      </c>
      <c s="30" t="s">
        <v>59</v>
      </c>
      <c s="31" t="s">
        <v>47</v>
      </c>
      <c s="32">
        <v>1</v>
      </c>
      <c s="33">
        <v>0</v>
      </c>
      <c s="34">
        <f>ROUND(ROUND(H21,2)*ROUND(G21,3),2)</f>
      </c>
      <c r="O21">
        <f>(I21*21)/100</f>
      </c>
      <c t="s">
        <v>23</v>
      </c>
    </row>
    <row r="22" spans="1:5" ht="12.75">
      <c r="A22" s="35" t="s">
        <v>48</v>
      </c>
      <c r="E22" s="36" t="s">
        <v>60</v>
      </c>
    </row>
    <row r="23" spans="1:5" ht="12.75">
      <c r="A23" s="37" t="s">
        <v>50</v>
      </c>
      <c r="E23" s="38" t="s">
        <v>49</v>
      </c>
    </row>
    <row r="24" spans="1:5" ht="12.75">
      <c r="A24" t="s">
        <v>51</v>
      </c>
      <c r="E24" s="36" t="s">
        <v>61</v>
      </c>
    </row>
    <row r="25" spans="1:18" ht="12.75" customHeight="1">
      <c r="A25" s="6" t="s">
        <v>41</v>
      </c>
      <c s="6"/>
      <c s="40" t="s">
        <v>27</v>
      </c>
      <c s="6"/>
      <c s="27" t="s">
        <v>62</v>
      </c>
      <c s="6"/>
      <c s="6"/>
      <c s="6"/>
      <c s="41">
        <f>0+Q25</f>
      </c>
      <c r="O25">
        <f>0+R25</f>
      </c>
      <c r="Q25">
        <f>0+I26+I30</f>
      </c>
      <c>
        <f>0+O26+O30</f>
      </c>
    </row>
    <row r="26" spans="1:16" ht="12.75">
      <c r="A26" s="25" t="s">
        <v>43</v>
      </c>
      <c s="29" t="s">
        <v>33</v>
      </c>
      <c s="29" t="s">
        <v>63</v>
      </c>
      <c s="25" t="s">
        <v>49</v>
      </c>
      <c s="30" t="s">
        <v>64</v>
      </c>
      <c s="31" t="s">
        <v>65</v>
      </c>
      <c s="32">
        <v>9961.325</v>
      </c>
      <c s="33">
        <v>0</v>
      </c>
      <c s="34">
        <f>ROUND(ROUND(H26,2)*ROUND(G26,3),2)</f>
      </c>
      <c r="O26">
        <f>(I26*21)/100</f>
      </c>
      <c t="s">
        <v>23</v>
      </c>
    </row>
    <row r="27" spans="1:5" ht="76.5">
      <c r="A27" s="35" t="s">
        <v>48</v>
      </c>
      <c r="E27" s="36" t="s">
        <v>66</v>
      </c>
    </row>
    <row r="28" spans="1:5" ht="114.75">
      <c r="A28" s="37" t="s">
        <v>50</v>
      </c>
      <c r="E28" s="38" t="s">
        <v>67</v>
      </c>
    </row>
    <row r="29" spans="1:5" ht="369.75">
      <c r="A29" t="s">
        <v>51</v>
      </c>
      <c r="E29" s="36" t="s">
        <v>68</v>
      </c>
    </row>
    <row r="30" spans="1:16" ht="12.75">
      <c r="A30" s="25" t="s">
        <v>43</v>
      </c>
      <c s="29" t="s">
        <v>35</v>
      </c>
      <c s="29" t="s">
        <v>69</v>
      </c>
      <c s="25" t="s">
        <v>49</v>
      </c>
      <c s="30" t="s">
        <v>70</v>
      </c>
      <c s="31" t="s">
        <v>65</v>
      </c>
      <c s="32">
        <v>590.87</v>
      </c>
      <c s="33">
        <v>0</v>
      </c>
      <c s="34">
        <f>ROUND(ROUND(H30,2)*ROUND(G30,3),2)</f>
      </c>
      <c r="O30">
        <f>(I30*21)/100</f>
      </c>
      <c t="s">
        <v>23</v>
      </c>
    </row>
    <row r="31" spans="1:5" ht="76.5">
      <c r="A31" s="35" t="s">
        <v>48</v>
      </c>
      <c r="E31" s="36" t="s">
        <v>71</v>
      </c>
    </row>
    <row r="32" spans="1:5" ht="12.75">
      <c r="A32" s="37" t="s">
        <v>50</v>
      </c>
      <c r="E32" s="38" t="s">
        <v>72</v>
      </c>
    </row>
    <row r="33" spans="1:5" ht="369.75">
      <c r="A33" t="s">
        <v>51</v>
      </c>
      <c r="E33" s="36" t="s">
        <v>68</v>
      </c>
    </row>
    <row r="34" spans="1:18" ht="12.75" customHeight="1">
      <c r="A34" s="6" t="s">
        <v>41</v>
      </c>
      <c s="6"/>
      <c s="40" t="s">
        <v>33</v>
      </c>
      <c s="6"/>
      <c s="27" t="s">
        <v>73</v>
      </c>
      <c s="6"/>
      <c s="6"/>
      <c s="6"/>
      <c s="41">
        <f>0+Q34</f>
      </c>
      <c r="O34">
        <f>0+R34</f>
      </c>
      <c r="Q34">
        <f>0+I35+I39+I43+I47+I51</f>
      </c>
      <c>
        <f>0+O35+O39+O43+O47+O51</f>
      </c>
    </row>
    <row r="35" spans="1:16" ht="12.75">
      <c r="A35" s="25" t="s">
        <v>43</v>
      </c>
      <c s="29" t="s">
        <v>74</v>
      </c>
      <c s="29" t="s">
        <v>75</v>
      </c>
      <c s="25" t="s">
        <v>49</v>
      </c>
      <c s="30" t="s">
        <v>76</v>
      </c>
      <c s="31" t="s">
        <v>65</v>
      </c>
      <c s="32">
        <v>590.87</v>
      </c>
      <c s="33">
        <v>0</v>
      </c>
      <c s="34">
        <f>ROUND(ROUND(H35,2)*ROUND(G35,3),2)</f>
      </c>
      <c r="O35">
        <f>(I35*21)/100</f>
      </c>
      <c t="s">
        <v>23</v>
      </c>
    </row>
    <row r="36" spans="1:5" ht="51">
      <c r="A36" s="35" t="s">
        <v>48</v>
      </c>
      <c r="E36" s="36" t="s">
        <v>77</v>
      </c>
    </row>
    <row r="37" spans="1:5" ht="12.75">
      <c r="A37" s="37" t="s">
        <v>50</v>
      </c>
      <c r="E37" s="38" t="s">
        <v>72</v>
      </c>
    </row>
    <row r="38" spans="1:5" ht="63.75">
      <c r="A38" t="s">
        <v>51</v>
      </c>
      <c r="E38" s="36" t="s">
        <v>78</v>
      </c>
    </row>
    <row r="39" spans="1:16" ht="12.75">
      <c r="A39" s="25" t="s">
        <v>43</v>
      </c>
      <c s="29" t="s">
        <v>79</v>
      </c>
      <c s="29" t="s">
        <v>80</v>
      </c>
      <c s="25" t="s">
        <v>49</v>
      </c>
      <c s="30" t="s">
        <v>81</v>
      </c>
      <c s="31" t="s">
        <v>65</v>
      </c>
      <c s="32">
        <v>590.87</v>
      </c>
      <c s="33">
        <v>0</v>
      </c>
      <c s="34">
        <f>ROUND(ROUND(H39,2)*ROUND(G39,3),2)</f>
      </c>
      <c r="O39">
        <f>(I39*21)/100</f>
      </c>
      <c t="s">
        <v>23</v>
      </c>
    </row>
    <row r="40" spans="1:5" ht="38.25">
      <c r="A40" s="35" t="s">
        <v>48</v>
      </c>
      <c r="E40" s="36" t="s">
        <v>82</v>
      </c>
    </row>
    <row r="41" spans="1:5" ht="12.75">
      <c r="A41" s="37" t="s">
        <v>50</v>
      </c>
      <c r="E41" s="38" t="s">
        <v>72</v>
      </c>
    </row>
    <row r="42" spans="1:5" ht="12.75">
      <c r="A42" t="s">
        <v>51</v>
      </c>
      <c r="E42" s="36" t="s">
        <v>49</v>
      </c>
    </row>
    <row r="43" spans="1:16" ht="12.75">
      <c r="A43" s="25" t="s">
        <v>43</v>
      </c>
      <c s="29" t="s">
        <v>38</v>
      </c>
      <c s="29" t="s">
        <v>83</v>
      </c>
      <c s="25" t="s">
        <v>49</v>
      </c>
      <c s="30" t="s">
        <v>84</v>
      </c>
      <c s="31" t="s">
        <v>65</v>
      </c>
      <c s="32">
        <v>9961.325</v>
      </c>
      <c s="33">
        <v>0</v>
      </c>
      <c s="34">
        <f>ROUND(ROUND(H43,2)*ROUND(G43,3),2)</f>
      </c>
      <c r="O43">
        <f>(I43*21)/100</f>
      </c>
      <c t="s">
        <v>23</v>
      </c>
    </row>
    <row r="44" spans="1:5" ht="51">
      <c r="A44" s="35" t="s">
        <v>48</v>
      </c>
      <c r="E44" s="36" t="s">
        <v>85</v>
      </c>
    </row>
    <row r="45" spans="1:5" ht="38.25">
      <c r="A45" s="37" t="s">
        <v>50</v>
      </c>
      <c r="E45" s="38" t="s">
        <v>86</v>
      </c>
    </row>
    <row r="46" spans="1:5" ht="12.75">
      <c r="A46" t="s">
        <v>51</v>
      </c>
      <c r="E46" s="36" t="s">
        <v>49</v>
      </c>
    </row>
    <row r="47" spans="1:16" ht="12.75">
      <c r="A47" s="25" t="s">
        <v>43</v>
      </c>
      <c s="29" t="s">
        <v>40</v>
      </c>
      <c s="29" t="s">
        <v>87</v>
      </c>
      <c s="25" t="s">
        <v>49</v>
      </c>
      <c s="30" t="s">
        <v>88</v>
      </c>
      <c s="31" t="s">
        <v>65</v>
      </c>
      <c s="32">
        <v>4052.625</v>
      </c>
      <c s="33">
        <v>0</v>
      </c>
      <c s="34">
        <f>ROUND(ROUND(H47,2)*ROUND(G47,3),2)</f>
      </c>
      <c r="O47">
        <f>(I47*21)/100</f>
      </c>
      <c t="s">
        <v>23</v>
      </c>
    </row>
    <row r="48" spans="1:5" ht="63.75">
      <c r="A48" s="35" t="s">
        <v>48</v>
      </c>
      <c r="E48" s="36" t="s">
        <v>89</v>
      </c>
    </row>
    <row r="49" spans="1:5" ht="12.75">
      <c r="A49" s="37" t="s">
        <v>50</v>
      </c>
      <c r="E49" s="38" t="s">
        <v>90</v>
      </c>
    </row>
    <row r="50" spans="1:5" ht="63.75">
      <c r="A50" t="s">
        <v>51</v>
      </c>
      <c r="E50" s="36" t="s">
        <v>91</v>
      </c>
    </row>
    <row r="51" spans="1:16" ht="12.75">
      <c r="A51" s="25" t="s">
        <v>43</v>
      </c>
      <c s="29" t="s">
        <v>92</v>
      </c>
      <c s="29" t="s">
        <v>93</v>
      </c>
      <c s="25" t="s">
        <v>49</v>
      </c>
      <c s="30" t="s">
        <v>94</v>
      </c>
      <c s="31" t="s">
        <v>65</v>
      </c>
      <c s="32">
        <v>5908.7</v>
      </c>
      <c s="33">
        <v>0</v>
      </c>
      <c s="34">
        <f>ROUND(ROUND(H51,2)*ROUND(G51,3),2)</f>
      </c>
      <c r="O51">
        <f>(I51*21)/100</f>
      </c>
      <c t="s">
        <v>23</v>
      </c>
    </row>
    <row r="52" spans="1:5" ht="63.75">
      <c r="A52" s="35" t="s">
        <v>48</v>
      </c>
      <c r="E52" s="36" t="s">
        <v>95</v>
      </c>
    </row>
    <row r="53" spans="1:5" ht="12.75">
      <c r="A53" s="37" t="s">
        <v>50</v>
      </c>
      <c r="E53" s="38" t="s">
        <v>96</v>
      </c>
    </row>
    <row r="54" spans="1:5" ht="63.75">
      <c r="A54" t="s">
        <v>51</v>
      </c>
      <c r="E54" s="36" t="s">
        <v>97</v>
      </c>
    </row>
    <row r="55" spans="1:18" ht="12.75" customHeight="1">
      <c r="A55" s="6" t="s">
        <v>41</v>
      </c>
      <c s="6"/>
      <c s="40" t="s">
        <v>38</v>
      </c>
      <c s="6"/>
      <c s="27" t="s">
        <v>98</v>
      </c>
      <c s="6"/>
      <c s="6"/>
      <c s="6"/>
      <c s="41">
        <f>0+Q55</f>
      </c>
      <c r="O55">
        <f>0+R55</f>
      </c>
      <c r="Q55">
        <f>0+I56+I60+I64+I68+I72+I76+I80</f>
      </c>
      <c>
        <f>0+O56+O60+O64+O68+O72+O76+O80</f>
      </c>
    </row>
    <row r="56" spans="1:16" ht="12.75">
      <c r="A56" s="25" t="s">
        <v>43</v>
      </c>
      <c s="29" t="s">
        <v>99</v>
      </c>
      <c s="29" t="s">
        <v>100</v>
      </c>
      <c s="25" t="s">
        <v>49</v>
      </c>
      <c s="30" t="s">
        <v>101</v>
      </c>
      <c s="31" t="s">
        <v>102</v>
      </c>
      <c s="32">
        <v>220</v>
      </c>
      <c s="33">
        <v>0</v>
      </c>
      <c s="34">
        <f>ROUND(ROUND(H56,2)*ROUND(G56,3),2)</f>
      </c>
      <c r="O56">
        <f>(I56*21)/100</f>
      </c>
      <c t="s">
        <v>23</v>
      </c>
    </row>
    <row r="57" spans="1:5" ht="63.75">
      <c r="A57" s="35" t="s">
        <v>48</v>
      </c>
      <c r="E57" s="36" t="s">
        <v>103</v>
      </c>
    </row>
    <row r="58" spans="1:5" ht="12.75">
      <c r="A58" s="37" t="s">
        <v>50</v>
      </c>
      <c r="E58" s="38" t="s">
        <v>104</v>
      </c>
    </row>
    <row r="59" spans="1:5" ht="51">
      <c r="A59" t="s">
        <v>51</v>
      </c>
      <c r="E59" s="36" t="s">
        <v>105</v>
      </c>
    </row>
    <row r="60" spans="1:16" ht="12.75">
      <c r="A60" s="25" t="s">
        <v>43</v>
      </c>
      <c s="29" t="s">
        <v>106</v>
      </c>
      <c s="29" t="s">
        <v>107</v>
      </c>
      <c s="25" t="s">
        <v>49</v>
      </c>
      <c s="30" t="s">
        <v>108</v>
      </c>
      <c s="31" t="s">
        <v>102</v>
      </c>
      <c s="32">
        <v>220</v>
      </c>
      <c s="33">
        <v>0</v>
      </c>
      <c s="34">
        <f>ROUND(ROUND(H60,2)*ROUND(G60,3),2)</f>
      </c>
      <c r="O60">
        <f>(I60*21)/100</f>
      </c>
      <c t="s">
        <v>23</v>
      </c>
    </row>
    <row r="61" spans="1:5" ht="38.25">
      <c r="A61" s="35" t="s">
        <v>48</v>
      </c>
      <c r="E61" s="36" t="s">
        <v>109</v>
      </c>
    </row>
    <row r="62" spans="1:5" ht="12.75">
      <c r="A62" s="37" t="s">
        <v>50</v>
      </c>
      <c r="E62" s="38" t="s">
        <v>104</v>
      </c>
    </row>
    <row r="63" spans="1:5" ht="25.5">
      <c r="A63" t="s">
        <v>51</v>
      </c>
      <c r="E63" s="36" t="s">
        <v>110</v>
      </c>
    </row>
    <row r="64" spans="1:16" ht="12.75">
      <c r="A64" s="25" t="s">
        <v>43</v>
      </c>
      <c s="29" t="s">
        <v>111</v>
      </c>
      <c s="29" t="s">
        <v>112</v>
      </c>
      <c s="25" t="s">
        <v>49</v>
      </c>
      <c s="30" t="s">
        <v>113</v>
      </c>
      <c s="31" t="s">
        <v>65</v>
      </c>
      <c s="32">
        <v>9961.325</v>
      </c>
      <c s="33">
        <v>0</v>
      </c>
      <c s="34">
        <f>ROUND(ROUND(H64,2)*ROUND(G64,3),2)</f>
      </c>
      <c r="O64">
        <f>(I64*21)/100</f>
      </c>
      <c t="s">
        <v>23</v>
      </c>
    </row>
    <row r="65" spans="1:5" ht="38.25">
      <c r="A65" s="35" t="s">
        <v>48</v>
      </c>
      <c r="E65" s="36" t="s">
        <v>114</v>
      </c>
    </row>
    <row r="66" spans="1:5" ht="38.25">
      <c r="A66" s="37" t="s">
        <v>50</v>
      </c>
      <c r="E66" s="38" t="s">
        <v>86</v>
      </c>
    </row>
    <row r="67" spans="1:5" ht="114.75">
      <c r="A67" t="s">
        <v>51</v>
      </c>
      <c r="E67" s="36" t="s">
        <v>115</v>
      </c>
    </row>
    <row r="68" spans="1:16" ht="12.75">
      <c r="A68" s="25" t="s">
        <v>43</v>
      </c>
      <c s="29" t="s">
        <v>116</v>
      </c>
      <c s="29" t="s">
        <v>117</v>
      </c>
      <c s="25" t="s">
        <v>49</v>
      </c>
      <c s="30" t="s">
        <v>118</v>
      </c>
      <c s="31" t="s">
        <v>119</v>
      </c>
      <c s="32">
        <v>1268.801</v>
      </c>
      <c s="33">
        <v>0</v>
      </c>
      <c s="34">
        <f>ROUND(ROUND(H68,2)*ROUND(G68,3),2)</f>
      </c>
      <c r="O68">
        <f>(I68*21)/100</f>
      </c>
      <c t="s">
        <v>23</v>
      </c>
    </row>
    <row r="69" spans="1:5" ht="51">
      <c r="A69" s="35" t="s">
        <v>48</v>
      </c>
      <c r="E69" s="36" t="s">
        <v>120</v>
      </c>
    </row>
    <row r="70" spans="1:5" ht="51">
      <c r="A70" s="37" t="s">
        <v>50</v>
      </c>
      <c r="E70" s="38" t="s">
        <v>121</v>
      </c>
    </row>
    <row r="71" spans="1:5" ht="165.75">
      <c r="A71" t="s">
        <v>51</v>
      </c>
      <c r="E71" s="36" t="s">
        <v>122</v>
      </c>
    </row>
    <row r="72" spans="1:16" ht="12.75">
      <c r="A72" s="25" t="s">
        <v>43</v>
      </c>
      <c s="29" t="s">
        <v>123</v>
      </c>
      <c s="29" t="s">
        <v>124</v>
      </c>
      <c s="25" t="s">
        <v>49</v>
      </c>
      <c s="30" t="s">
        <v>125</v>
      </c>
      <c s="31" t="s">
        <v>119</v>
      </c>
      <c s="32">
        <v>24107.219</v>
      </c>
      <c s="33">
        <v>0</v>
      </c>
      <c s="34">
        <f>ROUND(ROUND(H72,2)*ROUND(G72,3),2)</f>
      </c>
      <c r="O72">
        <f>(I72*21)/100</f>
      </c>
      <c t="s">
        <v>23</v>
      </c>
    </row>
    <row r="73" spans="1:5" ht="51">
      <c r="A73" s="35" t="s">
        <v>48</v>
      </c>
      <c r="E73" s="36" t="s">
        <v>126</v>
      </c>
    </row>
    <row r="74" spans="1:5" ht="114.75">
      <c r="A74" s="37" t="s">
        <v>50</v>
      </c>
      <c r="E74" s="38" t="s">
        <v>127</v>
      </c>
    </row>
    <row r="75" spans="1:5" ht="165.75">
      <c r="A75" t="s">
        <v>51</v>
      </c>
      <c r="E75" s="36" t="s">
        <v>122</v>
      </c>
    </row>
    <row r="76" spans="1:16" ht="12.75">
      <c r="A76" s="25" t="s">
        <v>43</v>
      </c>
      <c s="29" t="s">
        <v>128</v>
      </c>
      <c s="29" t="s">
        <v>129</v>
      </c>
      <c s="25" t="s">
        <v>49</v>
      </c>
      <c s="30" t="s">
        <v>130</v>
      </c>
      <c s="31" t="s">
        <v>119</v>
      </c>
      <c s="32">
        <v>1268.801</v>
      </c>
      <c s="33">
        <v>0</v>
      </c>
      <c s="34">
        <f>ROUND(ROUND(H76,2)*ROUND(G76,3),2)</f>
      </c>
      <c r="O76">
        <f>(I76*21)/100</f>
      </c>
      <c t="s">
        <v>23</v>
      </c>
    </row>
    <row r="77" spans="1:5" ht="38.25">
      <c r="A77" s="35" t="s">
        <v>48</v>
      </c>
      <c r="E77" s="36" t="s">
        <v>131</v>
      </c>
    </row>
    <row r="78" spans="1:5" ht="51">
      <c r="A78" s="37" t="s">
        <v>50</v>
      </c>
      <c r="E78" s="38" t="s">
        <v>121</v>
      </c>
    </row>
    <row r="79" spans="1:5" ht="51">
      <c r="A79" t="s">
        <v>51</v>
      </c>
      <c r="E79" s="36" t="s">
        <v>132</v>
      </c>
    </row>
    <row r="80" spans="1:16" ht="25.5">
      <c r="A80" s="25" t="s">
        <v>43</v>
      </c>
      <c s="29" t="s">
        <v>133</v>
      </c>
      <c s="29" t="s">
        <v>134</v>
      </c>
      <c s="25" t="s">
        <v>49</v>
      </c>
      <c s="30" t="s">
        <v>135</v>
      </c>
      <c s="31" t="s">
        <v>119</v>
      </c>
      <c s="32">
        <v>1268.801</v>
      </c>
      <c s="33">
        <v>0</v>
      </c>
      <c s="34">
        <f>ROUND(ROUND(H80,2)*ROUND(G80,3),2)</f>
      </c>
      <c r="O80">
        <f>(I80*21)/100</f>
      </c>
      <c t="s">
        <v>23</v>
      </c>
    </row>
    <row r="81" spans="1:5" ht="38.25">
      <c r="A81" s="35" t="s">
        <v>48</v>
      </c>
      <c r="E81" s="36" t="s">
        <v>136</v>
      </c>
    </row>
    <row r="82" spans="1:5" ht="51">
      <c r="A82" s="37" t="s">
        <v>50</v>
      </c>
      <c r="E82" s="38" t="s">
        <v>121</v>
      </c>
    </row>
    <row r="83" spans="1:5" ht="63.75">
      <c r="A83" t="s">
        <v>51</v>
      </c>
      <c r="E83" s="36" t="s">
        <v>137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